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240" windowWidth="19035" windowHeight="12525" activeTab="1"/>
  </bookViews>
  <sheets>
    <sheet name="EELARVE" sheetId="1" r:id="rId1"/>
    <sheet name="KOOSSEIS" sheetId="2" r:id="rId2"/>
  </sheets>
  <definedNames>
    <definedName name="Prindiala" localSheetId="1">'KOOSSEIS'!$A$1:$F$26</definedName>
    <definedName name="Prindiala" localSheetId="1">'KOOSSEIS'!$A$1:$F$26</definedName>
  </definedNames>
  <calcPr fullCalcOnLoad="1"/>
</workbook>
</file>

<file path=xl/comments1.xml><?xml version="1.0" encoding="utf-8"?>
<comments xmlns="http://schemas.openxmlformats.org/spreadsheetml/2006/main">
  <authors>
    <author>Irina Aab</author>
  </authors>
  <commentList>
    <comment ref="C70" authorId="0">
      <text>
        <r>
          <rPr>
            <b/>
            <sz val="8"/>
            <rFont val="Tahoma"/>
            <family val="0"/>
          </rPr>
          <t>Irina Aab:</t>
        </r>
        <r>
          <rPr>
            <sz val="8"/>
            <rFont val="Tahoma"/>
            <family val="0"/>
          </rPr>
          <t xml:space="preserve">
165 üritused
75 ainesekts.</t>
        </r>
      </text>
    </comment>
    <comment ref="D70" authorId="0">
      <text>
        <r>
          <rPr>
            <b/>
            <sz val="8"/>
            <rFont val="Tahoma"/>
            <family val="0"/>
          </rPr>
          <t>Irina Aab:</t>
        </r>
        <r>
          <rPr>
            <sz val="8"/>
            <rFont val="Tahoma"/>
            <family val="0"/>
          </rPr>
          <t xml:space="preserve">
175 üritused 
150 ainesekts</t>
        </r>
      </text>
    </comment>
  </commentList>
</comments>
</file>

<file path=xl/sharedStrings.xml><?xml version="1.0" encoding="utf-8"?>
<sst xmlns="http://schemas.openxmlformats.org/spreadsheetml/2006/main" count="147" uniqueCount="136">
  <si>
    <t>09601</t>
  </si>
  <si>
    <t>tuh.kroonides</t>
  </si>
  <si>
    <t>muutus</t>
  </si>
  <si>
    <t>FINANTSEERIMISE EELARVE KOKKU   01.112</t>
  </si>
  <si>
    <t>Tegevuskulud kokku</t>
  </si>
  <si>
    <t>Personalikulud</t>
  </si>
  <si>
    <t>Teenistujate töötasu</t>
  </si>
  <si>
    <t>astmepalk</t>
  </si>
  <si>
    <t>5001.00</t>
  </si>
  <si>
    <t>5001.40</t>
  </si>
  <si>
    <t>lisatasud</t>
  </si>
  <si>
    <t>5001.41</t>
  </si>
  <si>
    <t>Töötajate töötasu</t>
  </si>
  <si>
    <t>5002.00</t>
  </si>
  <si>
    <t>5002.40</t>
  </si>
  <si>
    <t>5002.50</t>
  </si>
  <si>
    <t>5002.80</t>
  </si>
  <si>
    <t>Töövõtulepingu alusel füüsilistele
isikutele makstav tasu</t>
  </si>
  <si>
    <t>Erisoodustused</t>
  </si>
  <si>
    <t>Personalikuludega
kaasnevad
maksud</t>
  </si>
  <si>
    <t>Sotsiaalmaksu kulu</t>
  </si>
  <si>
    <t>506.000</t>
  </si>
  <si>
    <t>Sotsiaalmaksu kulu erisoodustustelt</t>
  </si>
  <si>
    <t>506.010</t>
  </si>
  <si>
    <t>Tulumaksu kulu erisoodustustelt</t>
  </si>
  <si>
    <t>506.030</t>
  </si>
  <si>
    <t>Töötuskindlustusemakse kulu</t>
  </si>
  <si>
    <t>506.040</t>
  </si>
  <si>
    <t>Majandamiskulud</t>
  </si>
  <si>
    <t>Adminitreerimiskulud</t>
  </si>
  <si>
    <t>bürootarbed</t>
  </si>
  <si>
    <t>5500.00</t>
  </si>
  <si>
    <t>kulud trükistele</t>
  </si>
  <si>
    <t>5500.01</t>
  </si>
  <si>
    <t>paljundus- ja printimiskulud</t>
  </si>
  <si>
    <t>5500.02</t>
  </si>
  <si>
    <t>tõlketeenused</t>
  </si>
  <si>
    <t>5500.03</t>
  </si>
  <si>
    <t>sidekulud</t>
  </si>
  <si>
    <t>5500.10</t>
  </si>
  <si>
    <t>postikulud</t>
  </si>
  <si>
    <t>5500.11</t>
  </si>
  <si>
    <t>pangateenused</t>
  </si>
  <si>
    <t>5500.12</t>
  </si>
  <si>
    <t>kulud majandusvedude tellimiseks</t>
  </si>
  <si>
    <t>5500.13</t>
  </si>
  <si>
    <t>asutuse esindus-ja vastuvõtukulud</t>
  </si>
  <si>
    <t>5500.40</t>
  </si>
  <si>
    <t>kingitused ja auhinnad</t>
  </si>
  <si>
    <t>5500.41</t>
  </si>
  <si>
    <t>personaliteenused</t>
  </si>
  <si>
    <t>5500.52</t>
  </si>
  <si>
    <t>kulud info- ja PR teenusele</t>
  </si>
  <si>
    <t>5500.60</t>
  </si>
  <si>
    <t>muud kulud</t>
  </si>
  <si>
    <t>5500.99</t>
  </si>
  <si>
    <t>Uurimis-ja arendustööd</t>
  </si>
  <si>
    <t>Lähetuskulud</t>
  </si>
  <si>
    <t>majutuskulud</t>
  </si>
  <si>
    <t>5503.01</t>
  </si>
  <si>
    <t>sõidukulud</t>
  </si>
  <si>
    <t>5503.02</t>
  </si>
  <si>
    <t>päevaraha</t>
  </si>
  <si>
    <t>5503.04</t>
  </si>
  <si>
    <t>muud lähetuskulud</t>
  </si>
  <si>
    <t>5503.90</t>
  </si>
  <si>
    <t>Koolituskulud</t>
  </si>
  <si>
    <t>koolitusteenused</t>
  </si>
  <si>
    <t>5504.00</t>
  </si>
  <si>
    <t>Kinnistute,hoonete ja ruumide majandamiskulud</t>
  </si>
  <si>
    <t>kulud küttele</t>
  </si>
  <si>
    <t>5511.00</t>
  </si>
  <si>
    <t>kulud elektrienergiale</t>
  </si>
  <si>
    <t>5511.01</t>
  </si>
  <si>
    <t>kulud vee- ja kanalisatsioonile</t>
  </si>
  <si>
    <t>5511.02</t>
  </si>
  <si>
    <t>kulud jooksvale remondile</t>
  </si>
  <si>
    <t>5511.03</t>
  </si>
  <si>
    <t>muud valveteenustele</t>
  </si>
  <si>
    <t>5511.05</t>
  </si>
  <si>
    <t>5511.90</t>
  </si>
  <si>
    <t>Sõidukite ülalpidamiskulud</t>
  </si>
  <si>
    <t>kulud kütusele</t>
  </si>
  <si>
    <t>5513.00</t>
  </si>
  <si>
    <t>kulud remondile ja hooldusele</t>
  </si>
  <si>
    <t>5513.03</t>
  </si>
  <si>
    <t>kindlustusmaksed</t>
  </si>
  <si>
    <t>5513.07</t>
  </si>
  <si>
    <t>sõiduauto kasutamise eest hüvitamise</t>
  </si>
  <si>
    <t>5513.08</t>
  </si>
  <si>
    <t>muud sõidukite ülalpidamiskulud</t>
  </si>
  <si>
    <t>5513.09</t>
  </si>
  <si>
    <t>Info- ja kommunikatsioonitehnoloogia kulud</t>
  </si>
  <si>
    <t>riist- ja tarkvara soetamine</t>
  </si>
  <si>
    <t>5514.00</t>
  </si>
  <si>
    <t>riist- ja tarkvara remont</t>
  </si>
  <si>
    <t>5514.60</t>
  </si>
  <si>
    <t>muud  riist-ja tarkvara kulud</t>
  </si>
  <si>
    <t>5514.90</t>
  </si>
  <si>
    <t>Inventarikulud</t>
  </si>
  <si>
    <t>kulud sisustusele</t>
  </si>
  <si>
    <t>5515.00</t>
  </si>
  <si>
    <t>5515.60</t>
  </si>
  <si>
    <t>kulud rendile</t>
  </si>
  <si>
    <t>5515.80</t>
  </si>
  <si>
    <t>muud inventarikulud</t>
  </si>
  <si>
    <t>5515.90</t>
  </si>
  <si>
    <t>Meditsiinikulud ja hügieenitarbed</t>
  </si>
  <si>
    <t>meditsiini- ja hügieenitarbed</t>
  </si>
  <si>
    <t>5522.00</t>
  </si>
  <si>
    <t>Kommunikatsiooni- kultuuri - ja vabaaja sisustamine</t>
  </si>
  <si>
    <t>ürituste ja näituste korraldamine</t>
  </si>
  <si>
    <t>5525.20</t>
  </si>
  <si>
    <t>sotsiaalmaks+
töötuskindlustus</t>
  </si>
  <si>
    <t>kokku
kuus</t>
  </si>
  <si>
    <t>kokku
aastas</t>
  </si>
  <si>
    <t>juhataja</t>
  </si>
  <si>
    <t>eripedagoog</t>
  </si>
  <si>
    <t>logopeed</t>
  </si>
  <si>
    <t>lastepsühhiaater</t>
  </si>
  <si>
    <t>psühholoog</t>
  </si>
  <si>
    <t>sotsiaaltöötaja</t>
  </si>
  <si>
    <t>sekretär</t>
  </si>
  <si>
    <t>koristaja</t>
  </si>
  <si>
    <t>karjäärinõustaja</t>
  </si>
  <si>
    <t>KOKKU</t>
  </si>
  <si>
    <t>Administreerimiskulud</t>
  </si>
  <si>
    <t xml:space="preserve">telefon </t>
  </si>
  <si>
    <t>(10 kuud *250.-*5 telef.)</t>
  </si>
  <si>
    <t xml:space="preserve">trükised </t>
  </si>
  <si>
    <t>küte</t>
  </si>
  <si>
    <t>elekter</t>
  </si>
  <si>
    <t>vesi</t>
  </si>
  <si>
    <t>korarshoid</t>
  </si>
  <si>
    <t>valveteenused</t>
  </si>
  <si>
    <t>12 kuu vajadus</t>
  </si>
</sst>
</file>

<file path=xl/styles.xml><?xml version="1.0" encoding="utf-8"?>
<styleSheet xmlns="http://schemas.openxmlformats.org/spreadsheetml/2006/main">
  <numFmts count="5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#,##0.000"/>
    <numFmt numFmtId="184" formatCode="#,##0.0000"/>
    <numFmt numFmtId="185" formatCode="0.0%"/>
    <numFmt numFmtId="186" formatCode="0.0000000000000000%"/>
    <numFmt numFmtId="187" formatCode="_-* #,##0.0\ _k_r_-;\-* #,##0.0\ _k_r_-;_-* &quot;-&quot;??\ _k_r_-;_-@_-"/>
    <numFmt numFmtId="188" formatCode="_-* #,##0.0_-;\-* #,##0.0_-;_-* &quot;-&quot;?_-;_-@_-"/>
    <numFmt numFmtId="189" formatCode="0.0000"/>
    <numFmt numFmtId="190" formatCode="0.00000"/>
    <numFmt numFmtId="191" formatCode="0.000000"/>
    <numFmt numFmtId="192" formatCode="_-* #,##0\ _k_r_-;\-* #,##0\ _k_r_-;_-* &quot;-&quot;??\ _k_r_-;_-@_-"/>
    <numFmt numFmtId="193" formatCode="_-* #,##0.000\ _k_r_-;\-* #,##0.000\ _k_r_-;_-* &quot;-&quot;??\ _k_r_-;_-@_-"/>
    <numFmt numFmtId="194" formatCode="_-* #,##0.0000\ _k_r_-;\-* #,##0.0000\ _k_r_-;_-* &quot;-&quot;??\ _k_r_-;_-@_-"/>
    <numFmt numFmtId="195" formatCode="_-* #,##0.00000\ _k_r_-;\-* #,##0.00000\ _k_r_-;_-* &quot;-&quot;??\ _k_r_-;_-@_-"/>
    <numFmt numFmtId="196" formatCode="[$-425]d\.\ mmmm\ yyyy&quot;. a.&quot;"/>
    <numFmt numFmtId="197" formatCode="&quot;Jah&quot;;&quot;Jah&quot;;&quot;Ei&quot;"/>
    <numFmt numFmtId="198" formatCode="&quot;Tõene&quot;;&quot;Tõene&quot;;&quot;Väär&quot;"/>
    <numFmt numFmtId="199" formatCode="&quot;Sees&quot;;&quot;Sees&quot;;&quot;Väljas&quot;"/>
    <numFmt numFmtId="200" formatCode="_-* #,##0.0\ _k_r_-;\-* #,##0.0\ _k_r_-;_-* &quot;-&quot;?\ _k_r_-;_-@_-"/>
    <numFmt numFmtId="201" formatCode="0.000%"/>
    <numFmt numFmtId="202" formatCode="0.0000000"/>
    <numFmt numFmtId="203" formatCode="0.00000000"/>
    <numFmt numFmtId="204" formatCode="0.000000000"/>
    <numFmt numFmtId="205" formatCode="_-* #,##0.00000\ _k_r_-;\-* #,##0.00000\ _k_r_-;_-* &quot;-&quot;?????\ _k_r_-;_-@_-"/>
    <numFmt numFmtId="206" formatCode="_-* #,##0.0000\ _k_r_-;\-* #,##0.0000\ _k_r_-;_-* &quot;-&quot;????\ _k_r_-;_-@_-"/>
    <numFmt numFmtId="207" formatCode="_-* #,##0.000\ _k_r_-;\-* #,##0.000\ _k_r_-;_-* &quot;-&quot;???\ _k_r_-;_-@_-"/>
    <numFmt numFmtId="208" formatCode="#,##0.00_ ;\-#,##0.00\ "/>
    <numFmt numFmtId="209" formatCode="_-* #,##0\ _k_r_-;\-* #,##0\ _k_r_-;_-* &quot;-&quot;?\ _k_r_-;_-@_-"/>
    <numFmt numFmtId="210" formatCode="dd\-mmm\-yy"/>
    <numFmt numFmtId="211" formatCode="_-* #,##0.00\ _k_r_-;\-* #,##0.00\ _k_r_-;_-* &quot;-&quot;?\ _k_r_-;_-@_-"/>
    <numFmt numFmtId="212" formatCode="#,##0.00000"/>
    <numFmt numFmtId="213" formatCode="d\-mmm\-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Arial"/>
      <family val="0"/>
    </font>
    <font>
      <b/>
      <i/>
      <u val="single"/>
      <sz val="10"/>
      <color indexed="48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0"/>
      <color indexed="4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4" borderId="1" applyNumberFormat="0" applyAlignment="0" applyProtection="0"/>
    <xf numFmtId="0" fontId="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7" fillId="0" borderId="6" applyNumberFormat="0" applyFill="0" applyAlignment="0" applyProtection="0"/>
    <xf numFmtId="0" fontId="6" fillId="38" borderId="2" applyNumberFormat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0" fillId="39" borderId="8" applyNumberFormat="0" applyFont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0" fillId="0" borderId="0">
      <alignment/>
      <protection/>
    </xf>
    <xf numFmtId="0" fontId="1" fillId="21" borderId="8" applyNumberFormat="0" applyFont="0" applyAlignment="0" applyProtection="0"/>
    <xf numFmtId="0" fontId="21" fillId="34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4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2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21" fillId="32" borderId="9" applyNumberFormat="0" applyAlignment="0" applyProtection="0"/>
  </cellStyleXfs>
  <cellXfs count="59">
    <xf numFmtId="0" fontId="0" fillId="0" borderId="0" xfId="0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0" applyFont="1" applyBorder="1" applyAlignment="1">
      <alignment horizontal="right"/>
    </xf>
    <xf numFmtId="0" fontId="27" fillId="0" borderId="17" xfId="0" applyFont="1" applyBorder="1" applyAlignment="1">
      <alignment/>
    </xf>
    <xf numFmtId="213" fontId="29" fillId="42" borderId="16" xfId="85" applyNumberFormat="1" applyFont="1" applyFill="1" applyBorder="1" applyAlignment="1">
      <alignment horizontal="center" wrapText="1"/>
    </xf>
    <xf numFmtId="192" fontId="28" fillId="0" borderId="18" xfId="85" applyNumberFormat="1" applyFont="1" applyBorder="1" applyAlignment="1">
      <alignment/>
    </xf>
    <xf numFmtId="180" fontId="28" fillId="0" borderId="19" xfId="0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0" fontId="30" fillId="32" borderId="0" xfId="0" applyFont="1" applyFill="1" applyAlignment="1">
      <alignment wrapText="1"/>
    </xf>
    <xf numFmtId="0" fontId="30" fillId="32" borderId="0" xfId="0" applyFont="1" applyFill="1" applyAlignment="1">
      <alignment/>
    </xf>
    <xf numFmtId="187" fontId="31" fillId="32" borderId="20" xfId="85" applyNumberFormat="1" applyFont="1" applyFill="1" applyBorder="1" applyAlignment="1">
      <alignment/>
    </xf>
    <xf numFmtId="187" fontId="27" fillId="32" borderId="21" xfId="85" applyNumberFormat="1" applyFont="1" applyFill="1" applyBorder="1" applyAlignment="1">
      <alignment/>
    </xf>
    <xf numFmtId="180" fontId="31" fillId="32" borderId="22" xfId="85" applyNumberFormat="1" applyFont="1" applyFill="1" applyBorder="1" applyAlignment="1">
      <alignment horizontal="right"/>
    </xf>
    <xf numFmtId="187" fontId="31" fillId="32" borderId="21" xfId="85" applyNumberFormat="1" applyFont="1" applyFill="1" applyBorder="1" applyAlignment="1">
      <alignment/>
    </xf>
    <xf numFmtId="0" fontId="32" fillId="32" borderId="0" xfId="0" applyFont="1" applyFill="1" applyAlignment="1">
      <alignment wrapText="1"/>
    </xf>
    <xf numFmtId="0" fontId="32" fillId="32" borderId="0" xfId="0" applyFont="1" applyFill="1" applyAlignment="1">
      <alignment/>
    </xf>
    <xf numFmtId="187" fontId="27" fillId="32" borderId="20" xfId="85" applyNumberFormat="1" applyFont="1" applyFill="1" applyBorder="1" applyAlignment="1">
      <alignment/>
    </xf>
    <xf numFmtId="180" fontId="31" fillId="32" borderId="22" xfId="85" applyNumberFormat="1" applyFont="1" applyFill="1" applyBorder="1" applyAlignment="1">
      <alignment/>
    </xf>
    <xf numFmtId="0" fontId="27" fillId="32" borderId="0" xfId="0" applyFont="1" applyFill="1" applyAlignment="1">
      <alignment/>
    </xf>
    <xf numFmtId="0" fontId="33" fillId="0" borderId="0" xfId="0" applyFont="1" applyAlignment="1">
      <alignment/>
    </xf>
    <xf numFmtId="180" fontId="0" fillId="0" borderId="22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7" fontId="34" fillId="32" borderId="20" xfId="85" applyNumberFormat="1" applyFont="1" applyFill="1" applyBorder="1" applyAlignment="1">
      <alignment/>
    </xf>
    <xf numFmtId="187" fontId="34" fillId="32" borderId="21" xfId="85" applyNumberFormat="1" applyFont="1" applyFill="1" applyBorder="1" applyAlignment="1">
      <alignment/>
    </xf>
    <xf numFmtId="187" fontId="34" fillId="32" borderId="22" xfId="85" applyNumberFormat="1" applyFont="1" applyFill="1" applyBorder="1" applyAlignment="1">
      <alignment/>
    </xf>
    <xf numFmtId="0" fontId="27" fillId="32" borderId="0" xfId="0" applyFont="1" applyFill="1" applyAlignment="1">
      <alignment wrapText="1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187" fontId="31" fillId="32" borderId="22" xfId="85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wrapText="1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43" fontId="0" fillId="0" borderId="0" xfId="85" applyFont="1" applyAlignment="1">
      <alignment horizontal="center" wrapText="1"/>
    </xf>
    <xf numFmtId="0" fontId="0" fillId="0" borderId="0" xfId="0" applyFont="1" applyAlignment="1">
      <alignment wrapText="1"/>
    </xf>
    <xf numFmtId="43" fontId="28" fillId="0" borderId="0" xfId="85" applyFont="1" applyAlignment="1">
      <alignment wrapText="1"/>
    </xf>
    <xf numFmtId="43" fontId="0" fillId="0" borderId="0" xfId="85" applyFont="1" applyAlignment="1">
      <alignment/>
    </xf>
    <xf numFmtId="43" fontId="28" fillId="0" borderId="0" xfId="85" applyFont="1" applyAlignment="1">
      <alignment/>
    </xf>
    <xf numFmtId="2" fontId="0" fillId="0" borderId="0" xfId="0" applyNumberFormat="1" applyFont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23" xfId="0" applyFont="1" applyBorder="1" applyAlignment="1">
      <alignment/>
    </xf>
    <xf numFmtId="43" fontId="28" fillId="0" borderId="23" xfId="85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3" fontId="28" fillId="0" borderId="0" xfId="85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24" xfId="0" applyFont="1" applyBorder="1" applyAlignment="1">
      <alignment/>
    </xf>
    <xf numFmtId="43" fontId="28" fillId="0" borderId="25" xfId="85" applyFont="1" applyBorder="1" applyAlignment="1">
      <alignment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1 - 20%" xfId="52"/>
    <cellStyle name="Accent1 - 40%" xfId="53"/>
    <cellStyle name="Accent1 - 60%" xfId="54"/>
    <cellStyle name="Accent1_21_I" xfId="55"/>
    <cellStyle name="Accent2" xfId="56"/>
    <cellStyle name="Accent2 - 20%" xfId="57"/>
    <cellStyle name="Accent2 - 40%" xfId="58"/>
    <cellStyle name="Accent2 - 60%" xfId="59"/>
    <cellStyle name="Accent2_21_I" xfId="60"/>
    <cellStyle name="Accent3" xfId="61"/>
    <cellStyle name="Accent3 - 20%" xfId="62"/>
    <cellStyle name="Accent3 - 40%" xfId="63"/>
    <cellStyle name="Accent3 - 60%" xfId="64"/>
    <cellStyle name="Accent3_21_I" xfId="65"/>
    <cellStyle name="Accent4" xfId="66"/>
    <cellStyle name="Accent4 - 20%" xfId="67"/>
    <cellStyle name="Accent4 - 40%" xfId="68"/>
    <cellStyle name="Accent4 - 60%" xfId="69"/>
    <cellStyle name="Accent4_21_I" xfId="70"/>
    <cellStyle name="Accent5" xfId="71"/>
    <cellStyle name="Accent5 - 20%" xfId="72"/>
    <cellStyle name="Accent5 - 40%" xfId="73"/>
    <cellStyle name="Accent5 - 60%" xfId="74"/>
    <cellStyle name="Accent5_21_I" xfId="75"/>
    <cellStyle name="Accent6" xfId="76"/>
    <cellStyle name="Accent6 - 20%" xfId="77"/>
    <cellStyle name="Accent6 - 40%" xfId="78"/>
    <cellStyle name="Accent6 - 60%" xfId="79"/>
    <cellStyle name="Accent6_21_I" xfId="80"/>
    <cellStyle name="Arvutus" xfId="81"/>
    <cellStyle name="Bad" xfId="82"/>
    <cellStyle name="Calculation" xfId="83"/>
    <cellStyle name="Check Cell" xfId="84"/>
    <cellStyle name="Comma" xfId="85"/>
    <cellStyle name="Comma [0]" xfId="86"/>
    <cellStyle name="Currency" xfId="87"/>
    <cellStyle name="Currency [0]" xfId="88"/>
    <cellStyle name="Emphasis 1" xfId="89"/>
    <cellStyle name="Emphasis 2" xfId="90"/>
    <cellStyle name="Emphasis 3" xfId="91"/>
    <cellStyle name="Explanatory Text" xfId="92"/>
    <cellStyle name="Followed Hyperlink" xfId="93"/>
    <cellStyle name="Good" xfId="94"/>
    <cellStyle name="Halb" xfId="95"/>
    <cellStyle name="Hea" xfId="96"/>
    <cellStyle name="Heading 1" xfId="97"/>
    <cellStyle name="Heading 2" xfId="98"/>
    <cellStyle name="Heading 3" xfId="99"/>
    <cellStyle name="Heading 4" xfId="100"/>
    <cellStyle name="Hoiatustekst" xfId="101"/>
    <cellStyle name="Hyperlink" xfId="102"/>
    <cellStyle name="Input" xfId="103"/>
    <cellStyle name="Kokku" xfId="104"/>
    <cellStyle name="Kontrolli lahtrit" xfId="105"/>
    <cellStyle name="Lingitud lahter" xfId="106"/>
    <cellStyle name="Linked Cell" xfId="107"/>
    <cellStyle name="Märkus" xfId="108"/>
    <cellStyle name="Neutraalne" xfId="109"/>
    <cellStyle name="Neutral" xfId="110"/>
    <cellStyle name="Normaallaad_Vihik1" xfId="111"/>
    <cellStyle name="Note" xfId="112"/>
    <cellStyle name="Output" xfId="113"/>
    <cellStyle name="Pealkiri" xfId="114"/>
    <cellStyle name="Pealkiri 1" xfId="115"/>
    <cellStyle name="Pealkiri 2" xfId="116"/>
    <cellStyle name="Pealkiri 3" xfId="117"/>
    <cellStyle name="Pealkiri 4" xfId="118"/>
    <cellStyle name="Percent" xfId="119"/>
    <cellStyle name="Rõhk1" xfId="120"/>
    <cellStyle name="Rõhk2" xfId="121"/>
    <cellStyle name="Rõhk3" xfId="122"/>
    <cellStyle name="Rõhk4" xfId="123"/>
    <cellStyle name="Rõhk5" xfId="124"/>
    <cellStyle name="Rõhk6" xfId="125"/>
    <cellStyle name="Selgitav tekst" xfId="126"/>
    <cellStyle name="Sheet Title" xfId="127"/>
    <cellStyle name="Sisestus" xfId="128"/>
    <cellStyle name="Title" xfId="129"/>
    <cellStyle name="Total" xfId="130"/>
    <cellStyle name="Warning Text" xfId="131"/>
    <cellStyle name="Väljund" xfId="1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0" sqref="C70"/>
    </sheetView>
  </sheetViews>
  <sheetFormatPr defaultColWidth="9.140625" defaultRowHeight="12.75"/>
  <cols>
    <col min="1" max="1" width="47.140625" style="23" customWidth="1"/>
    <col min="2" max="2" width="12.00390625" style="23" customWidth="1"/>
    <col min="3" max="3" width="10.28125" style="25" bestFit="1" customWidth="1"/>
    <col min="4" max="4" width="12.00390625" style="26" bestFit="1" customWidth="1"/>
    <col min="5" max="5" width="10.421875" style="40" customWidth="1"/>
  </cols>
  <sheetData>
    <row r="1" spans="1:5" s="5" customFormat="1" ht="16.5" thickBot="1">
      <c r="A1" s="1"/>
      <c r="B1" s="1"/>
      <c r="C1" s="2" t="s">
        <v>0</v>
      </c>
      <c r="D1" s="3"/>
      <c r="E1" s="4"/>
    </row>
    <row r="2" spans="1:5" s="11" customFormat="1" ht="16.5" thickBot="1">
      <c r="A2" s="6" t="s">
        <v>1</v>
      </c>
      <c r="B2" s="7"/>
      <c r="C2" s="8">
        <v>39965</v>
      </c>
      <c r="D2" s="9">
        <v>2010</v>
      </c>
      <c r="E2" s="10" t="s">
        <v>2</v>
      </c>
    </row>
    <row r="3" spans="1:5" ht="37.5">
      <c r="A3" s="12" t="s">
        <v>3</v>
      </c>
      <c r="B3" s="13"/>
      <c r="C3" s="14">
        <f>C4</f>
        <v>0</v>
      </c>
      <c r="D3" s="17">
        <f>D4</f>
        <v>1615</v>
      </c>
      <c r="E3" s="16">
        <f>E4</f>
        <v>1615</v>
      </c>
    </row>
    <row r="4" spans="1:5" ht="15.75">
      <c r="A4" s="18" t="s">
        <v>4</v>
      </c>
      <c r="B4" s="19">
        <v>5</v>
      </c>
      <c r="C4" s="14">
        <f>SUM(C5+C22)</f>
        <v>0</v>
      </c>
      <c r="D4" s="17">
        <f>SUM(D5+D22)</f>
        <v>1615</v>
      </c>
      <c r="E4" s="16">
        <f>SUM(E5+E22)</f>
        <v>1615</v>
      </c>
    </row>
    <row r="5" spans="1:5" ht="15.75">
      <c r="A5" s="19" t="s">
        <v>5</v>
      </c>
      <c r="B5" s="19">
        <v>50</v>
      </c>
      <c r="C5" s="20">
        <f>SUM(C6+C15+C17+C16+C10)</f>
        <v>0</v>
      </c>
      <c r="D5" s="15">
        <f>SUM(D6+D15+D17+D16+D10)</f>
        <v>1465</v>
      </c>
      <c r="E5" s="21">
        <f>SUM(E6+E15+E17+E16+E10)</f>
        <v>1465</v>
      </c>
    </row>
    <row r="6" spans="1:5" ht="15.75">
      <c r="A6" s="22" t="s">
        <v>6</v>
      </c>
      <c r="B6" s="22">
        <v>5001</v>
      </c>
      <c r="C6" s="14">
        <f>SUM(C7:C9)</f>
        <v>0</v>
      </c>
      <c r="D6" s="17">
        <f>SUM(D7:D9)</f>
        <v>0</v>
      </c>
      <c r="E6" s="16">
        <f>SUM(E7:E9)</f>
        <v>0</v>
      </c>
    </row>
    <row r="7" spans="1:5" ht="15.75">
      <c r="A7" s="23" t="s">
        <v>7</v>
      </c>
      <c r="B7" s="23" t="s">
        <v>8</v>
      </c>
      <c r="E7" s="24">
        <f>D7-C7</f>
        <v>0</v>
      </c>
    </row>
    <row r="8" spans="1:5" ht="15.75">
      <c r="A8" s="23" t="s">
        <v>7</v>
      </c>
      <c r="B8" s="23" t="s">
        <v>9</v>
      </c>
      <c r="E8" s="24">
        <f>D8-C8</f>
        <v>0</v>
      </c>
    </row>
    <row r="9" spans="1:5" ht="15.75">
      <c r="A9" s="23" t="s">
        <v>10</v>
      </c>
      <c r="B9" s="23" t="s">
        <v>11</v>
      </c>
      <c r="E9" s="24">
        <f>D9-C9</f>
        <v>0</v>
      </c>
    </row>
    <row r="10" spans="1:5" ht="15.75">
      <c r="A10" s="22" t="s">
        <v>12</v>
      </c>
      <c r="B10" s="22">
        <v>5002</v>
      </c>
      <c r="C10" s="27">
        <f>SUM(C11:C14)</f>
        <v>0</v>
      </c>
      <c r="D10" s="28">
        <f>SUM(D11:D14)</f>
        <v>1090</v>
      </c>
      <c r="E10" s="29">
        <f>SUM(E11:E14)</f>
        <v>1090</v>
      </c>
    </row>
    <row r="11" spans="1:5" ht="15.75">
      <c r="A11" s="23" t="s">
        <v>7</v>
      </c>
      <c r="B11" s="23" t="s">
        <v>13</v>
      </c>
      <c r="D11" s="26">
        <v>192</v>
      </c>
      <c r="E11" s="24">
        <f>D11-C11</f>
        <v>192</v>
      </c>
    </row>
    <row r="12" spans="1:5" ht="15.75">
      <c r="A12" s="23" t="s">
        <v>7</v>
      </c>
      <c r="B12" s="23" t="s">
        <v>14</v>
      </c>
      <c r="D12" s="26">
        <v>827</v>
      </c>
      <c r="E12" s="24">
        <f>D12-C12</f>
        <v>827</v>
      </c>
    </row>
    <row r="13" spans="1:5" ht="15.75">
      <c r="A13" s="23" t="s">
        <v>7</v>
      </c>
      <c r="B13" s="23" t="s">
        <v>15</v>
      </c>
      <c r="D13" s="26">
        <v>45</v>
      </c>
      <c r="E13" s="24">
        <f>D13-C13</f>
        <v>45</v>
      </c>
    </row>
    <row r="14" spans="1:5" ht="15.75">
      <c r="A14" s="23" t="s">
        <v>7</v>
      </c>
      <c r="B14" s="23" t="s">
        <v>16</v>
      </c>
      <c r="D14" s="26">
        <v>26</v>
      </c>
      <c r="E14" s="24">
        <f>D14-C14</f>
        <v>26</v>
      </c>
    </row>
    <row r="15" spans="1:5" ht="31.5">
      <c r="A15" s="30" t="s">
        <v>17</v>
      </c>
      <c r="B15" s="22">
        <v>5005</v>
      </c>
      <c r="C15" s="31"/>
      <c r="D15" s="32"/>
      <c r="E15" s="33"/>
    </row>
    <row r="16" spans="1:5" ht="15.75">
      <c r="A16" s="34" t="s">
        <v>18</v>
      </c>
      <c r="B16" s="35">
        <v>505</v>
      </c>
      <c r="E16" s="24">
        <f>D16-C16</f>
        <v>0</v>
      </c>
    </row>
    <row r="17" spans="1:5" ht="47.25">
      <c r="A17" s="30" t="s">
        <v>19</v>
      </c>
      <c r="B17" s="22">
        <v>506</v>
      </c>
      <c r="C17" s="14">
        <f>SUM(C18:C21)</f>
        <v>0</v>
      </c>
      <c r="D17" s="17">
        <f>SUM(D18:D21)</f>
        <v>375</v>
      </c>
      <c r="E17" s="36">
        <f>SUM(E18:E21)</f>
        <v>375</v>
      </c>
    </row>
    <row r="18" spans="1:5" ht="15.75">
      <c r="A18" s="37" t="s">
        <v>20</v>
      </c>
      <c r="B18" s="37" t="s">
        <v>21</v>
      </c>
      <c r="D18" s="26">
        <v>360</v>
      </c>
      <c r="E18" s="24">
        <f>D18-C18</f>
        <v>360</v>
      </c>
    </row>
    <row r="19" spans="1:5" ht="15.75">
      <c r="A19" s="37" t="s">
        <v>22</v>
      </c>
      <c r="B19" s="37" t="s">
        <v>23</v>
      </c>
      <c r="E19" s="24">
        <f>D19-C19</f>
        <v>0</v>
      </c>
    </row>
    <row r="20" spans="1:5" ht="15.75">
      <c r="A20" s="37" t="s">
        <v>24</v>
      </c>
      <c r="B20" s="37" t="s">
        <v>25</v>
      </c>
      <c r="E20" s="24">
        <f>D20-C20</f>
        <v>0</v>
      </c>
    </row>
    <row r="21" spans="1:5" ht="15.75">
      <c r="A21" s="37" t="s">
        <v>26</v>
      </c>
      <c r="B21" s="37" t="s">
        <v>27</v>
      </c>
      <c r="D21" s="26">
        <v>15</v>
      </c>
      <c r="E21" s="24">
        <f>D21-C21</f>
        <v>15</v>
      </c>
    </row>
    <row r="22" spans="1:5" ht="15.75">
      <c r="A22" s="19" t="s">
        <v>28</v>
      </c>
      <c r="B22" s="19">
        <v>55</v>
      </c>
      <c r="C22" s="14">
        <f>SUM(C23+C38+C43+C45+C52+C58+C62+C67+C69+C37)</f>
        <v>0</v>
      </c>
      <c r="D22" s="17">
        <f>SUM(D23+D38+D43+D45+D52+D58+D62+D67+D69+D37)</f>
        <v>150</v>
      </c>
      <c r="E22" s="36">
        <f>SUM(E23+E38+E43+E45+E52+E58+E62+E67+E69+E37)</f>
        <v>150</v>
      </c>
    </row>
    <row r="23" spans="1:5" ht="15.75">
      <c r="A23" s="22" t="s">
        <v>29</v>
      </c>
      <c r="B23" s="22">
        <v>5500</v>
      </c>
      <c r="C23" s="14">
        <f>SUM(C24:C36)</f>
        <v>0</v>
      </c>
      <c r="D23" s="17">
        <f>SUM(D24:D36)</f>
        <v>27</v>
      </c>
      <c r="E23" s="36">
        <f>SUM(E24:E36)</f>
        <v>27</v>
      </c>
    </row>
    <row r="24" spans="1:5" ht="15.75">
      <c r="A24" s="23" t="s">
        <v>30</v>
      </c>
      <c r="B24" s="23" t="s">
        <v>31</v>
      </c>
      <c r="D24" s="26">
        <v>5</v>
      </c>
      <c r="E24" s="24">
        <f aca="true" t="shared" si="0" ref="E24:E36">D24-C24</f>
        <v>5</v>
      </c>
    </row>
    <row r="25" spans="1:5" ht="15.75">
      <c r="A25" s="23" t="s">
        <v>32</v>
      </c>
      <c r="B25" s="23" t="s">
        <v>33</v>
      </c>
      <c r="D25" s="26">
        <v>1</v>
      </c>
      <c r="E25" s="24">
        <f t="shared" si="0"/>
        <v>1</v>
      </c>
    </row>
    <row r="26" spans="1:5" ht="15.75">
      <c r="A26" s="23" t="s">
        <v>34</v>
      </c>
      <c r="B26" s="23" t="s">
        <v>35</v>
      </c>
      <c r="D26" s="26">
        <v>3</v>
      </c>
      <c r="E26" s="24">
        <f t="shared" si="0"/>
        <v>3</v>
      </c>
    </row>
    <row r="27" spans="1:5" ht="15.75">
      <c r="A27" s="23" t="s">
        <v>36</v>
      </c>
      <c r="B27" s="23" t="s">
        <v>37</v>
      </c>
      <c r="E27" s="24">
        <f t="shared" si="0"/>
        <v>0</v>
      </c>
    </row>
    <row r="28" spans="1:5" ht="15.75">
      <c r="A28" s="23" t="s">
        <v>38</v>
      </c>
      <c r="B28" s="23" t="s">
        <v>39</v>
      </c>
      <c r="D28" s="26">
        <v>12</v>
      </c>
      <c r="E28" s="24">
        <f t="shared" si="0"/>
        <v>12</v>
      </c>
    </row>
    <row r="29" spans="1:5" ht="15.75">
      <c r="A29" s="23" t="s">
        <v>40</v>
      </c>
      <c r="B29" s="23" t="s">
        <v>41</v>
      </c>
      <c r="D29" s="26">
        <v>1</v>
      </c>
      <c r="E29" s="24">
        <f t="shared" si="0"/>
        <v>1</v>
      </c>
    </row>
    <row r="30" spans="1:5" ht="15.75">
      <c r="A30" s="23" t="s">
        <v>42</v>
      </c>
      <c r="B30" s="23" t="s">
        <v>43</v>
      </c>
      <c r="E30" s="24">
        <f t="shared" si="0"/>
        <v>0</v>
      </c>
    </row>
    <row r="31" spans="1:5" ht="15.75">
      <c r="A31" s="23" t="s">
        <v>44</v>
      </c>
      <c r="B31" s="23" t="s">
        <v>45</v>
      </c>
      <c r="E31" s="24">
        <f t="shared" si="0"/>
        <v>0</v>
      </c>
    </row>
    <row r="32" spans="1:5" ht="15.75">
      <c r="A32" s="23" t="s">
        <v>46</v>
      </c>
      <c r="B32" s="23" t="s">
        <v>47</v>
      </c>
      <c r="D32" s="26">
        <v>5</v>
      </c>
      <c r="E32" s="24">
        <f t="shared" si="0"/>
        <v>5</v>
      </c>
    </row>
    <row r="33" spans="1:5" ht="15.75">
      <c r="A33" s="23" t="s">
        <v>48</v>
      </c>
      <c r="B33" s="23" t="s">
        <v>49</v>
      </c>
      <c r="E33" s="24">
        <f t="shared" si="0"/>
        <v>0</v>
      </c>
    </row>
    <row r="34" spans="1:5" ht="15.75">
      <c r="A34" s="23" t="s">
        <v>50</v>
      </c>
      <c r="B34" s="23" t="s">
        <v>51</v>
      </c>
      <c r="E34" s="24">
        <f t="shared" si="0"/>
        <v>0</v>
      </c>
    </row>
    <row r="35" spans="1:5" ht="15.75">
      <c r="A35" s="23" t="s">
        <v>52</v>
      </c>
      <c r="B35" s="23" t="s">
        <v>53</v>
      </c>
      <c r="E35" s="24">
        <f t="shared" si="0"/>
        <v>0</v>
      </c>
    </row>
    <row r="36" spans="1:5" ht="15.75">
      <c r="A36" s="23" t="s">
        <v>54</v>
      </c>
      <c r="B36" s="23" t="s">
        <v>55</v>
      </c>
      <c r="E36" s="24">
        <f t="shared" si="0"/>
        <v>0</v>
      </c>
    </row>
    <row r="37" spans="1:5" ht="15.75">
      <c r="A37" s="22" t="s">
        <v>56</v>
      </c>
      <c r="B37" s="22">
        <v>5502</v>
      </c>
      <c r="C37" s="31"/>
      <c r="D37" s="32"/>
      <c r="E37" s="33"/>
    </row>
    <row r="38" spans="1:5" ht="15.75">
      <c r="A38" s="22" t="s">
        <v>57</v>
      </c>
      <c r="B38" s="22">
        <v>5503</v>
      </c>
      <c r="C38" s="14">
        <f>SUM(C39:C42)</f>
        <v>0</v>
      </c>
      <c r="D38" s="17">
        <f>SUM(D39:D42)</f>
        <v>3</v>
      </c>
      <c r="E38" s="36">
        <f>SUM(E39:E42)</f>
        <v>3</v>
      </c>
    </row>
    <row r="39" spans="1:5" ht="15.75">
      <c r="A39" s="37" t="s">
        <v>58</v>
      </c>
      <c r="B39" s="37" t="s">
        <v>59</v>
      </c>
      <c r="E39" s="24">
        <f>D39-C39</f>
        <v>0</v>
      </c>
    </row>
    <row r="40" spans="1:5" ht="15.75">
      <c r="A40" s="37" t="s">
        <v>60</v>
      </c>
      <c r="B40" s="37" t="s">
        <v>61</v>
      </c>
      <c r="E40" s="24">
        <f>D40-C40</f>
        <v>0</v>
      </c>
    </row>
    <row r="41" spans="1:5" ht="15.75">
      <c r="A41" s="37" t="s">
        <v>62</v>
      </c>
      <c r="B41" s="37" t="s">
        <v>63</v>
      </c>
      <c r="E41" s="24">
        <f>D41-C41</f>
        <v>0</v>
      </c>
    </row>
    <row r="42" spans="1:5" ht="15.75">
      <c r="A42" s="38" t="s">
        <v>64</v>
      </c>
      <c r="B42" s="38" t="s">
        <v>65</v>
      </c>
      <c r="D42" s="26">
        <v>3</v>
      </c>
      <c r="E42" s="24">
        <f>D42-C42</f>
        <v>3</v>
      </c>
    </row>
    <row r="43" spans="1:5" ht="15.75">
      <c r="A43" s="22" t="s">
        <v>66</v>
      </c>
      <c r="B43" s="22">
        <v>5504</v>
      </c>
      <c r="C43" s="14">
        <f>C44</f>
        <v>0</v>
      </c>
      <c r="D43" s="17">
        <f>D44</f>
        <v>0</v>
      </c>
      <c r="E43" s="36">
        <f>E44</f>
        <v>0</v>
      </c>
    </row>
    <row r="44" spans="1:5" ht="15.75">
      <c r="A44" s="38" t="s">
        <v>67</v>
      </c>
      <c r="B44" s="38" t="s">
        <v>68</v>
      </c>
      <c r="E44" s="24">
        <f>D44-C44</f>
        <v>0</v>
      </c>
    </row>
    <row r="45" spans="1:5" ht="15.75">
      <c r="A45" s="22" t="s">
        <v>69</v>
      </c>
      <c r="B45" s="22">
        <v>5511</v>
      </c>
      <c r="C45" s="14">
        <f>SUM(C46:C51)</f>
        <v>0</v>
      </c>
      <c r="D45" s="17">
        <f>SUM(D46:D51)</f>
        <v>120</v>
      </c>
      <c r="E45" s="36">
        <f>SUM(E46:E51)</f>
        <v>120</v>
      </c>
    </row>
    <row r="46" spans="1:5" ht="15.75">
      <c r="A46" s="23" t="s">
        <v>70</v>
      </c>
      <c r="B46" s="23" t="s">
        <v>71</v>
      </c>
      <c r="D46" s="26">
        <v>65</v>
      </c>
      <c r="E46" s="24">
        <f aca="true" t="shared" si="1" ref="E46:E51">D46-C46</f>
        <v>65</v>
      </c>
    </row>
    <row r="47" spans="1:5" ht="15.75">
      <c r="A47" s="39" t="s">
        <v>72</v>
      </c>
      <c r="B47" s="23" t="s">
        <v>73</v>
      </c>
      <c r="D47" s="26">
        <v>15</v>
      </c>
      <c r="E47" s="24">
        <f t="shared" si="1"/>
        <v>15</v>
      </c>
    </row>
    <row r="48" spans="1:5" ht="15.75">
      <c r="A48" s="39" t="s">
        <v>74</v>
      </c>
      <c r="B48" s="23" t="s">
        <v>75</v>
      </c>
      <c r="D48" s="26">
        <v>3</v>
      </c>
      <c r="E48" s="24">
        <f t="shared" si="1"/>
        <v>3</v>
      </c>
    </row>
    <row r="49" spans="1:5" ht="15.75">
      <c r="A49" s="39" t="s">
        <v>76</v>
      </c>
      <c r="B49" s="23" t="s">
        <v>77</v>
      </c>
      <c r="D49" s="26">
        <v>25</v>
      </c>
      <c r="E49" s="24">
        <f t="shared" si="1"/>
        <v>25</v>
      </c>
    </row>
    <row r="50" spans="1:5" ht="15.75">
      <c r="A50" s="23" t="s">
        <v>78</v>
      </c>
      <c r="B50" s="23" t="s">
        <v>79</v>
      </c>
      <c r="D50" s="26">
        <v>12</v>
      </c>
      <c r="E50" s="24">
        <f t="shared" si="1"/>
        <v>12</v>
      </c>
    </row>
    <row r="51" spans="1:5" ht="15.75">
      <c r="A51" s="23" t="s">
        <v>54</v>
      </c>
      <c r="B51" s="23" t="s">
        <v>80</v>
      </c>
      <c r="E51" s="24">
        <f t="shared" si="1"/>
        <v>0</v>
      </c>
    </row>
    <row r="52" spans="1:5" ht="15.75">
      <c r="A52" s="22" t="s">
        <v>81</v>
      </c>
      <c r="B52" s="22">
        <v>5513</v>
      </c>
      <c r="C52" s="14">
        <f>SUM(C53:C57)</f>
        <v>0</v>
      </c>
      <c r="D52" s="17">
        <f>SUM(D53:D57)</f>
        <v>0</v>
      </c>
      <c r="E52" s="36">
        <f>SUM(E53:E57)</f>
        <v>0</v>
      </c>
    </row>
    <row r="53" spans="1:5" ht="15.75">
      <c r="A53" s="23" t="s">
        <v>82</v>
      </c>
      <c r="B53" s="23" t="s">
        <v>83</v>
      </c>
      <c r="E53" s="24">
        <f>D53-C53</f>
        <v>0</v>
      </c>
    </row>
    <row r="54" spans="1:5" ht="15.75">
      <c r="A54" s="23" t="s">
        <v>84</v>
      </c>
      <c r="B54" s="23" t="s">
        <v>85</v>
      </c>
      <c r="E54" s="24">
        <f>D54-C54</f>
        <v>0</v>
      </c>
    </row>
    <row r="55" spans="1:5" ht="15.75">
      <c r="A55" s="23" t="s">
        <v>86</v>
      </c>
      <c r="B55" s="23" t="s">
        <v>87</v>
      </c>
      <c r="E55" s="24">
        <f>D55-C55</f>
        <v>0</v>
      </c>
    </row>
    <row r="56" spans="1:5" ht="15.75">
      <c r="A56" s="23" t="s">
        <v>88</v>
      </c>
      <c r="B56" s="23" t="s">
        <v>89</v>
      </c>
      <c r="E56" s="24">
        <f>D56-C56</f>
        <v>0</v>
      </c>
    </row>
    <row r="57" spans="1:5" ht="15.75">
      <c r="A57" s="23" t="s">
        <v>90</v>
      </c>
      <c r="B57" s="23" t="s">
        <v>91</v>
      </c>
      <c r="E57" s="24">
        <f>D57-C57</f>
        <v>0</v>
      </c>
    </row>
    <row r="58" spans="1:5" ht="15.75">
      <c r="A58" s="22" t="s">
        <v>92</v>
      </c>
      <c r="B58" s="22">
        <v>5514</v>
      </c>
      <c r="C58" s="14">
        <f>SUM(C59:C61)</f>
        <v>0</v>
      </c>
      <c r="D58" s="17">
        <f>SUM(D59:D61)</f>
        <v>0</v>
      </c>
      <c r="E58" s="36">
        <f>SUM(E59:E61)</f>
        <v>0</v>
      </c>
    </row>
    <row r="59" spans="1:5" ht="15.75">
      <c r="A59" s="23" t="s">
        <v>93</v>
      </c>
      <c r="B59" s="23" t="s">
        <v>94</v>
      </c>
      <c r="E59" s="24">
        <f>D59-C59</f>
        <v>0</v>
      </c>
    </row>
    <row r="60" spans="1:5" ht="15.75">
      <c r="A60" s="23" t="s">
        <v>95</v>
      </c>
      <c r="B60" s="23" t="s">
        <v>96</v>
      </c>
      <c r="E60" s="24">
        <f>D60-C60</f>
        <v>0</v>
      </c>
    </row>
    <row r="61" spans="1:5" ht="15.75">
      <c r="A61" s="23" t="s">
        <v>97</v>
      </c>
      <c r="B61" s="23" t="s">
        <v>98</v>
      </c>
      <c r="E61" s="24">
        <f>D61-C61</f>
        <v>0</v>
      </c>
    </row>
    <row r="62" spans="1:5" ht="15.75">
      <c r="A62" s="22" t="s">
        <v>99</v>
      </c>
      <c r="B62" s="22">
        <v>5515</v>
      </c>
      <c r="C62" s="14">
        <f>SUM(C63:C66)</f>
        <v>0</v>
      </c>
      <c r="D62" s="17">
        <f>SUM(D63:D66)</f>
        <v>0</v>
      </c>
      <c r="E62" s="36">
        <f>SUM(E63:E66)</f>
        <v>0</v>
      </c>
    </row>
    <row r="63" spans="1:5" ht="15.75">
      <c r="A63" s="23" t="s">
        <v>100</v>
      </c>
      <c r="B63" s="23" t="s">
        <v>101</v>
      </c>
      <c r="E63" s="24">
        <f>D63-C63</f>
        <v>0</v>
      </c>
    </row>
    <row r="64" spans="1:5" ht="15.75">
      <c r="A64" s="23" t="s">
        <v>84</v>
      </c>
      <c r="B64" s="23" t="s">
        <v>102</v>
      </c>
      <c r="E64" s="24">
        <f>D64-C64</f>
        <v>0</v>
      </c>
    </row>
    <row r="65" spans="1:5" ht="15.75">
      <c r="A65" s="23" t="s">
        <v>103</v>
      </c>
      <c r="B65" s="23" t="s">
        <v>104</v>
      </c>
      <c r="E65" s="24">
        <f>D65-C65</f>
        <v>0</v>
      </c>
    </row>
    <row r="66" spans="1:5" ht="15.75">
      <c r="A66" s="23" t="s">
        <v>105</v>
      </c>
      <c r="B66" s="23" t="s">
        <v>106</v>
      </c>
      <c r="E66" s="24">
        <f>D66-C66</f>
        <v>0</v>
      </c>
    </row>
    <row r="67" spans="1:5" ht="15.75">
      <c r="A67" s="22" t="s">
        <v>107</v>
      </c>
      <c r="B67" s="22">
        <v>5522</v>
      </c>
      <c r="C67" s="14">
        <f>SUM(C68:C68)</f>
        <v>0</v>
      </c>
      <c r="D67" s="17">
        <f>SUM(D68:D68)</f>
        <v>0</v>
      </c>
      <c r="E67" s="36">
        <f>SUM(E68:E68)</f>
        <v>0</v>
      </c>
    </row>
    <row r="68" spans="1:5" ht="15.75">
      <c r="A68" s="23" t="s">
        <v>108</v>
      </c>
      <c r="B68" s="23" t="s">
        <v>109</v>
      </c>
      <c r="E68" s="24">
        <f>D68-C68</f>
        <v>0</v>
      </c>
    </row>
    <row r="69" spans="1:5" ht="15.75">
      <c r="A69" s="22" t="s">
        <v>110</v>
      </c>
      <c r="B69" s="22">
        <v>5525</v>
      </c>
      <c r="C69" s="14">
        <f>SUM(C70:C70)</f>
        <v>0</v>
      </c>
      <c r="D69" s="17">
        <f>SUM(D70:D70)</f>
        <v>0</v>
      </c>
      <c r="E69" s="36">
        <f>SUM(E70:E70)</f>
        <v>0</v>
      </c>
    </row>
    <row r="70" spans="1:5" ht="15.75">
      <c r="A70" s="23" t="s">
        <v>111</v>
      </c>
      <c r="B70" s="23" t="s">
        <v>112</v>
      </c>
      <c r="E70" s="24">
        <f>D70-C70</f>
        <v>0</v>
      </c>
    </row>
  </sheetData>
  <mergeCells count="1">
    <mergeCell ref="C1:E1"/>
  </mergeCells>
  <printOptions gridLines="1"/>
  <pageMargins left="0.6" right="0.25" top="0.24" bottom="0.31" header="0.17" footer="0.19"/>
  <pageSetup cellComments="asDisplayed" horizontalDpi="600" verticalDpi="600" orientation="portrait" paperSize="9" scale="70" r:id="rId3"/>
  <headerFooter alignWithMargins="0"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26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1.7109375" style="41" bestFit="1" customWidth="1"/>
    <col min="2" max="2" width="16.8515625" style="41" customWidth="1"/>
    <col min="3" max="3" width="12.421875" style="45" bestFit="1" customWidth="1"/>
    <col min="4" max="4" width="15.8515625" style="41" customWidth="1"/>
    <col min="5" max="5" width="12.421875" style="41" bestFit="1" customWidth="1"/>
    <col min="6" max="6" width="15.28125" style="46" bestFit="1" customWidth="1"/>
    <col min="7" max="7" width="9.140625" style="41" customWidth="1"/>
    <col min="8" max="8" width="9.57421875" style="41" bestFit="1" customWidth="1"/>
    <col min="9" max="16384" width="9.140625" style="41" customWidth="1"/>
  </cols>
  <sheetData>
    <row r="1" spans="3:6" ht="25.5">
      <c r="C1" s="42"/>
      <c r="D1" s="43" t="s">
        <v>113</v>
      </c>
      <c r="E1" s="43" t="s">
        <v>114</v>
      </c>
      <c r="F1" s="44" t="s">
        <v>115</v>
      </c>
    </row>
    <row r="2" spans="1:6" ht="12.75">
      <c r="A2" s="41" t="s">
        <v>116</v>
      </c>
      <c r="B2" s="41">
        <v>1</v>
      </c>
      <c r="C2" s="45">
        <v>16000</v>
      </c>
      <c r="D2" s="45">
        <f aca="true" t="shared" si="0" ref="D2:D10">ROUND(C2*34.4%,0)</f>
        <v>5504</v>
      </c>
      <c r="E2" s="45">
        <f aca="true" t="shared" si="1" ref="E2:E10">(C2+D2)*B2</f>
        <v>21504</v>
      </c>
      <c r="F2" s="46">
        <f aca="true" t="shared" si="2" ref="F2:F10">E2*12</f>
        <v>258048</v>
      </c>
    </row>
    <row r="3" spans="1:6" ht="12.75">
      <c r="A3" s="41" t="s">
        <v>117</v>
      </c>
      <c r="B3" s="41">
        <v>3</v>
      </c>
      <c r="C3" s="45">
        <v>10200</v>
      </c>
      <c r="D3" s="45">
        <f t="shared" si="0"/>
        <v>3509</v>
      </c>
      <c r="E3" s="45">
        <f t="shared" si="1"/>
        <v>41127</v>
      </c>
      <c r="F3" s="46">
        <f t="shared" si="2"/>
        <v>493524</v>
      </c>
    </row>
    <row r="4" spans="1:6" ht="12.75">
      <c r="A4" s="41" t="s">
        <v>118</v>
      </c>
      <c r="B4" s="41">
        <v>0.5</v>
      </c>
      <c r="C4" s="45">
        <v>10200</v>
      </c>
      <c r="D4" s="45">
        <f t="shared" si="0"/>
        <v>3509</v>
      </c>
      <c r="E4" s="45">
        <f t="shared" si="1"/>
        <v>6854.5</v>
      </c>
      <c r="F4" s="46">
        <f t="shared" si="2"/>
        <v>82254</v>
      </c>
    </row>
    <row r="5" spans="1:8" ht="12.75">
      <c r="A5" s="41" t="s">
        <v>119</v>
      </c>
      <c r="B5" s="41">
        <v>0.25</v>
      </c>
      <c r="C5" s="45">
        <v>10200</v>
      </c>
      <c r="D5" s="45">
        <f t="shared" si="0"/>
        <v>3509</v>
      </c>
      <c r="E5" s="45">
        <f t="shared" si="1"/>
        <v>3427.25</v>
      </c>
      <c r="F5" s="46">
        <f t="shared" si="2"/>
        <v>41127</v>
      </c>
      <c r="H5" s="47"/>
    </row>
    <row r="6" spans="1:6" ht="12.75">
      <c r="A6" s="41" t="s">
        <v>120</v>
      </c>
      <c r="B6" s="41">
        <v>1</v>
      </c>
      <c r="C6" s="45">
        <v>10200</v>
      </c>
      <c r="D6" s="45">
        <f t="shared" si="0"/>
        <v>3509</v>
      </c>
      <c r="E6" s="45">
        <f t="shared" si="1"/>
        <v>13709</v>
      </c>
      <c r="F6" s="46">
        <f t="shared" si="2"/>
        <v>164508</v>
      </c>
    </row>
    <row r="7" spans="1:6" ht="12.75">
      <c r="A7" s="41" t="s">
        <v>121</v>
      </c>
      <c r="B7" s="41">
        <v>0.5</v>
      </c>
      <c r="C7" s="45">
        <v>10200</v>
      </c>
      <c r="D7" s="45">
        <f t="shared" si="0"/>
        <v>3509</v>
      </c>
      <c r="E7" s="45">
        <f t="shared" si="1"/>
        <v>6854.5</v>
      </c>
      <c r="F7" s="46">
        <f t="shared" si="2"/>
        <v>82254</v>
      </c>
    </row>
    <row r="8" spans="1:6" ht="12.75">
      <c r="A8" s="41" t="s">
        <v>122</v>
      </c>
      <c r="B8" s="41">
        <v>1</v>
      </c>
      <c r="C8" s="45">
        <v>7500</v>
      </c>
      <c r="D8" s="45">
        <f t="shared" si="0"/>
        <v>2580</v>
      </c>
      <c r="E8" s="45">
        <f t="shared" si="1"/>
        <v>10080</v>
      </c>
      <c r="F8" s="46">
        <f t="shared" si="2"/>
        <v>120960</v>
      </c>
    </row>
    <row r="9" spans="1:6" ht="12.75">
      <c r="A9" s="41" t="s">
        <v>123</v>
      </c>
      <c r="B9" s="41">
        <v>0.5</v>
      </c>
      <c r="C9" s="45">
        <v>4350</v>
      </c>
      <c r="D9" s="45">
        <f t="shared" si="0"/>
        <v>1496</v>
      </c>
      <c r="E9" s="45">
        <f t="shared" si="1"/>
        <v>2923</v>
      </c>
      <c r="F9" s="46">
        <f t="shared" si="2"/>
        <v>35076</v>
      </c>
    </row>
    <row r="10" spans="1:6" ht="13.5" thickBot="1">
      <c r="A10" s="41" t="s">
        <v>124</v>
      </c>
      <c r="B10" s="41">
        <v>1</v>
      </c>
      <c r="C10" s="45">
        <v>10200</v>
      </c>
      <c r="D10" s="45">
        <f t="shared" si="0"/>
        <v>3509</v>
      </c>
      <c r="E10" s="45">
        <f t="shared" si="1"/>
        <v>13709</v>
      </c>
      <c r="F10" s="46">
        <f t="shared" si="2"/>
        <v>164508</v>
      </c>
    </row>
    <row r="11" spans="1:6" ht="13.5" thickBot="1">
      <c r="A11" s="48" t="s">
        <v>125</v>
      </c>
      <c r="B11" s="49">
        <f>SUM(B2:B10)</f>
        <v>8.75</v>
      </c>
      <c r="F11" s="50">
        <f>SUM(F2:F10)</f>
        <v>1442259</v>
      </c>
    </row>
    <row r="12" spans="1:6" ht="12.75">
      <c r="A12" s="51"/>
      <c r="B12" s="52"/>
      <c r="F12" s="53"/>
    </row>
    <row r="13" ht="12.75">
      <c r="A13" s="54" t="s">
        <v>126</v>
      </c>
    </row>
    <row r="14" spans="1:4" ht="12.75">
      <c r="A14" s="41" t="s">
        <v>127</v>
      </c>
      <c r="B14" s="41">
        <f>10*250*5</f>
        <v>12500</v>
      </c>
      <c r="D14" s="41" t="s">
        <v>128</v>
      </c>
    </row>
    <row r="15" spans="1:5" ht="12.75">
      <c r="A15" s="55" t="s">
        <v>129</v>
      </c>
      <c r="B15" s="41">
        <v>1000</v>
      </c>
      <c r="D15" s="56"/>
      <c r="E15" s="56"/>
    </row>
    <row r="16" spans="1:5" ht="12.75">
      <c r="A16" s="55" t="s">
        <v>54</v>
      </c>
      <c r="B16" s="41">
        <v>5000</v>
      </c>
      <c r="D16" s="56"/>
      <c r="E16" s="56"/>
    </row>
    <row r="17" spans="1:2" ht="12.75">
      <c r="A17" s="48" t="s">
        <v>125</v>
      </c>
      <c r="B17" s="51">
        <f>SUM(B14:B16)</f>
        <v>18500</v>
      </c>
    </row>
    <row r="18" ht="12.75">
      <c r="A18" s="54" t="s">
        <v>28</v>
      </c>
    </row>
    <row r="19" spans="1:2" ht="12.75">
      <c r="A19" s="41" t="s">
        <v>130</v>
      </c>
      <c r="B19" s="41">
        <v>65000</v>
      </c>
    </row>
    <row r="20" spans="1:2" ht="12.75">
      <c r="A20" s="41" t="s">
        <v>131</v>
      </c>
      <c r="B20" s="41">
        <v>15000</v>
      </c>
    </row>
    <row r="21" spans="1:2" ht="12.75">
      <c r="A21" s="41" t="s">
        <v>132</v>
      </c>
      <c r="B21" s="41">
        <v>3000</v>
      </c>
    </row>
    <row r="22" spans="1:2" ht="12.75">
      <c r="A22" s="41" t="s">
        <v>133</v>
      </c>
      <c r="B22" s="41">
        <v>25000</v>
      </c>
    </row>
    <row r="23" spans="1:2" ht="12.75">
      <c r="A23" s="41" t="s">
        <v>134</v>
      </c>
      <c r="B23" s="41">
        <v>12000</v>
      </c>
    </row>
    <row r="24" spans="1:2" ht="12.75">
      <c r="A24" s="48" t="s">
        <v>125</v>
      </c>
      <c r="B24" s="51">
        <f>SUM(B19:B23)</f>
        <v>120000</v>
      </c>
    </row>
    <row r="25" spans="1:2" ht="12.75">
      <c r="A25" s="48"/>
      <c r="B25" s="51"/>
    </row>
    <row r="26" spans="1:2" ht="12.75">
      <c r="A26" s="57" t="s">
        <v>135</v>
      </c>
      <c r="B26" s="58">
        <f>F11+B17+B24</f>
        <v>1580759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180" verticalDpi="180" orientation="landscape" paperSize="9" r:id="rId1"/>
  <headerFooter alignWithMargins="0">
    <oddFooter>&amp;L&amp;F &amp;D&amp;C&amp;A&amp;RTähe 56 (TAHTA)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Aab</dc:creator>
  <cp:keywords/>
  <dc:description/>
  <cp:lastModifiedBy>Irina Aab</cp:lastModifiedBy>
  <dcterms:created xsi:type="dcterms:W3CDTF">2009-09-21T11:28:13Z</dcterms:created>
  <dcterms:modified xsi:type="dcterms:W3CDTF">2009-09-21T11:29:27Z</dcterms:modified>
  <cp:category/>
  <cp:version/>
  <cp:contentType/>
  <cp:contentStatus/>
</cp:coreProperties>
</file>